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60" windowWidth="18450" windowHeight="6975" firstSheet="1" activeTab="1"/>
  </bookViews>
  <sheets>
    <sheet name="1" sheetId="1" state="hidden" r:id="rId1"/>
    <sheet name="2" sheetId="4" r:id="rId2"/>
    <sheet name="3" sheetId="5" r:id="rId3"/>
    <sheet name="Лист1" sheetId="6" state="hidden" r:id="rId4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E6" i="1"/>
  <c r="D6" i="1"/>
  <c r="C6" i="1"/>
  <c r="B6" i="1"/>
  <c r="F9" i="5"/>
  <c r="E9" i="5"/>
  <c r="G9" i="5"/>
  <c r="D9" i="5"/>
  <c r="H45" i="4" l="1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G28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1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F16" i="4"/>
  <c r="G16" i="4"/>
  <c r="H16" i="4"/>
  <c r="F17" i="4"/>
  <c r="G17" i="4"/>
  <c r="H17" i="4"/>
  <c r="E17" i="4"/>
  <c r="E16" i="4"/>
  <c r="E15" i="4"/>
  <c r="E14" i="4"/>
  <c r="E13" i="4"/>
  <c r="E12" i="4"/>
  <c r="E11" i="4"/>
  <c r="E10" i="4"/>
  <c r="E9" i="4"/>
  <c r="E8" i="4"/>
  <c r="E7" i="4"/>
  <c r="E6" i="4"/>
  <c r="E18" i="4" s="1"/>
  <c r="E20" i="4" s="1"/>
  <c r="E32" i="4" s="1"/>
  <c r="E34" i="4" s="1"/>
  <c r="E46" i="4" s="1"/>
  <c r="H18" i="4" l="1"/>
  <c r="H20" i="4" s="1"/>
  <c r="F18" i="4"/>
  <c r="F20" i="4" s="1"/>
  <c r="G18" i="4"/>
  <c r="G20" i="4" s="1"/>
  <c r="H32" i="4" l="1"/>
  <c r="H34" i="4" s="1"/>
  <c r="H46" i="4" s="1"/>
  <c r="F32" i="4"/>
  <c r="F34" i="4" s="1"/>
  <c r="F46" i="4" s="1"/>
  <c r="G32" i="4"/>
  <c r="G34" i="4" s="1"/>
  <c r="G46" i="4" s="1"/>
</calcChain>
</file>

<file path=xl/sharedStrings.xml><?xml version="1.0" encoding="utf-8"?>
<sst xmlns="http://schemas.openxmlformats.org/spreadsheetml/2006/main" count="27" uniqueCount="25">
  <si>
    <t>лет</t>
  </si>
  <si>
    <t>капитал</t>
  </si>
  <si>
    <t>кол-во лет</t>
  </si>
  <si>
    <t>% ставки:</t>
  </si>
  <si>
    <t>руб.</t>
  </si>
  <si>
    <t>месяц</t>
  </si>
  <si>
    <t>год</t>
  </si>
  <si>
    <t>сумма пополнения</t>
  </si>
  <si>
    <t>итого за 1 год</t>
  </si>
  <si>
    <t>итого за 2 года</t>
  </si>
  <si>
    <t>итого за 3 года</t>
  </si>
  <si>
    <t>и так далее</t>
  </si>
  <si>
    <t>руб</t>
  </si>
  <si>
    <t>капитализация, сколько раз начислены % внутри одного года</t>
  </si>
  <si>
    <t>раз в год, как часто внутри одного года осуществляется пополнение</t>
  </si>
  <si>
    <t>p - периодичность взносов в течение года</t>
  </si>
  <si>
    <t>m - начисление процентов внутри года</t>
  </si>
  <si>
    <t>A - сумма взноса</t>
  </si>
  <si>
    <t>n - срок финансовой операции, лет</t>
  </si>
  <si>
    <t>рассчет суммы</t>
  </si>
  <si>
    <t>есть капитализация %</t>
  </si>
  <si>
    <t>m</t>
  </si>
  <si>
    <t>1. Расчет суммы накопления: при условии единоразового взноса на счет, для различных ставок процента и сроков депозита</t>
  </si>
  <si>
    <t>2. Расчет суммы накопления: при условии внесения средств (не равные платежи) на счет в течение года, для различных ставок процента и сроков депозита</t>
  </si>
  <si>
    <t>3. Расчет суммы накопления: при условии внесения средств (равные платежи) на счет в течение года, для различных ставок процента и сроков депозита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</si>
</sst>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9" fontId="0" fillId="2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0049646227512"/>
          <c:y val="6.2221735406559495E-2"/>
          <c:w val="0.72958527754523161"/>
          <c:h val="0.83158946835165737"/>
        </c:manualLayout>
      </c:layout>
      <c:lineChart>
        <c:grouping val="standard"/>
        <c:varyColors val="0"/>
        <c:ser>
          <c:idx val="1"/>
          <c:order val="0"/>
          <c:tx>
            <c:strRef>
              <c:f>'1'!$B$5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val>
            <c:numRef>
              <c:f>'1'!$B$6:$B$35</c:f>
              <c:numCache>
                <c:formatCode>General</c:formatCode>
                <c:ptCount val="30"/>
                <c:pt idx="0">
                  <c:v>52558.094894086673</c:v>
                </c:pt>
                <c:pt idx="1">
                  <c:v>55247.066777916385</c:v>
                </c:pt>
                <c:pt idx="2">
                  <c:v>58073.611566673448</c:v>
                </c:pt>
                <c:pt idx="3">
                  <c:v>61044.767751271043</c:v>
                </c:pt>
                <c:pt idx="4">
                  <c:v>64167.933925175705</c:v>
                </c:pt>
                <c:pt idx="5">
                  <c:v>67450.887207937354</c:v>
                </c:pt>
                <c:pt idx="6">
                  <c:v>70901.802611302162</c:v>
                </c:pt>
                <c:pt idx="7">
                  <c:v>74529.273396132427</c:v>
                </c:pt>
                <c:pt idx="8">
                  <c:v>78342.332470825131</c:v>
                </c:pt>
                <c:pt idx="9">
                  <c:v>82350.474884514304</c:v>
                </c:pt>
                <c:pt idx="10">
                  <c:v>86563.681471068063</c:v>
                </c:pt>
                <c:pt idx="11">
                  <c:v>90992.443702757751</c:v>
                </c:pt>
                <c:pt idx="12">
                  <c:v>95647.789815487617</c:v>
                </c:pt>
                <c:pt idx="13">
                  <c:v>100541.31227064109</c:v>
                </c:pt>
                <c:pt idx="14">
                  <c:v>105685.1966219271</c:v>
                </c:pt>
                <c:pt idx="15">
                  <c:v>111092.25185910905</c:v>
                </c:pt>
                <c:pt idx="16">
                  <c:v>116775.94230417658</c:v>
                </c:pt>
                <c:pt idx="17">
                  <c:v>122750.42113938608</c:v>
                </c:pt>
                <c:pt idx="18">
                  <c:v>129030.56565065909</c:v>
                </c:pt>
                <c:pt idx="19">
                  <c:v>135632.01427410042</c:v>
                </c:pt>
                <c:pt idx="20">
                  <c:v>142571.20553788575</c:v>
                </c:pt>
                <c:pt idx="21">
                  <c:v>149865.41899649065</c:v>
                </c:pt>
                <c:pt idx="22">
                  <c:v>157532.81825919231</c:v>
                </c:pt>
                <c:pt idx="23">
                  <c:v>165592.49621999077</c:v>
                </c:pt>
                <c:pt idx="24">
                  <c:v>174064.52260157926</c:v>
                </c:pt>
                <c:pt idx="25">
                  <c:v>182969.99393175394</c:v>
                </c:pt>
                <c:pt idx="26">
                  <c:v>192331.08607671171</c:v>
                </c:pt>
                <c:pt idx="27">
                  <c:v>202171.1094620513</c:v>
                </c:pt>
                <c:pt idx="28">
                  <c:v>212514.56711898546</c:v>
                </c:pt>
                <c:pt idx="29">
                  <c:v>223387.2157003078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'1'!$C$5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val>
            <c:numRef>
              <c:f>'1'!$C$6:$C$35</c:f>
              <c:numCache>
                <c:formatCode>General</c:formatCode>
                <c:ptCount val="30"/>
                <c:pt idx="0">
                  <c:v>55235.653372064844</c:v>
                </c:pt>
                <c:pt idx="1">
                  <c:v>61019.548068777949</c:v>
                </c:pt>
                <c:pt idx="2">
                  <c:v>67409.092120941335</c:v>
                </c:pt>
                <c:pt idx="3">
                  <c:v>74467.704930358057</c:v>
                </c:pt>
                <c:pt idx="4">
                  <c:v>82265.44673892924</c:v>
                </c:pt>
                <c:pt idx="5">
                  <c:v>90879.71401139113</c:v>
                </c:pt>
                <c:pt idx="6">
                  <c:v>100396.00763371168</c:v>
                </c:pt>
                <c:pt idx="7">
                  <c:v>110908.7815518975</c:v>
                </c:pt>
                <c:pt idx="8">
                  <c:v>122522.38027437338</c:v>
                </c:pt>
                <c:pt idx="9">
                  <c:v>135352.07454311204</c:v>
                </c:pt>
                <c:pt idx="10">
                  <c:v>149525.20545306432</c:v>
                </c:pt>
                <c:pt idx="11">
                  <c:v>165182.4483758448</c:v>
                </c:pt>
                <c:pt idx="12">
                  <c:v>182479.20923274319</c:v>
                </c:pt>
                <c:pt idx="13">
                  <c:v>201587.1669757659</c:v>
                </c:pt>
                <c:pt idx="14">
                  <c:v>222695.97758659921</c:v>
                </c:pt>
                <c:pt idx="15">
                  <c:v>246015.15650653027</c:v>
                </c:pt>
                <c:pt idx="16">
                  <c:v>271776.15818137978</c:v>
                </c:pt>
                <c:pt idx="17">
                  <c:v>300234.67336196313</c:v>
                </c:pt>
                <c:pt idx="18">
                  <c:v>331673.16696193005</c:v>
                </c:pt>
                <c:pt idx="19">
                  <c:v>366403.68166248314</c:v>
                </c:pt>
                <c:pt idx="20">
                  <c:v>404770.93509114621</c:v>
                </c:pt>
                <c:pt idx="21">
                  <c:v>447155.741315622</c:v>
                </c:pt>
                <c:pt idx="22">
                  <c:v>493978.7906127678</c:v>
                </c:pt>
                <c:pt idx="23">
                  <c:v>545704.82502877282</c:v>
                </c:pt>
                <c:pt idx="24">
                  <c:v>602847.25117505179</c:v>
                </c:pt>
                <c:pt idx="25">
                  <c:v>665973.23604414519</c:v>
                </c:pt>
                <c:pt idx="26">
                  <c:v>735709.33642413432</c:v>
                </c:pt>
                <c:pt idx="27">
                  <c:v>812747.7177863064</c:v>
                </c:pt>
                <c:pt idx="28">
                  <c:v>897853.02437162411</c:v>
                </c:pt>
                <c:pt idx="29">
                  <c:v>991869.96866502217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'1'!$D$5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val>
            <c:numRef>
              <c:f>'1'!$D$6:$D$35</c:f>
              <c:numCache>
                <c:formatCode>General</c:formatCode>
                <c:ptCount val="30"/>
                <c:pt idx="0">
                  <c:v>58037.725886149929</c:v>
                </c:pt>
                <c:pt idx="1">
                  <c:v>67367.552520717538</c:v>
                </c:pt>
                <c:pt idx="2">
                  <c:v>78197.190936364263</c:v>
                </c:pt>
                <c:pt idx="3">
                  <c:v>90767.742652632747</c:v>
                </c:pt>
                <c:pt idx="4">
                  <c:v>105359.06734756196</c:v>
                </c:pt>
                <c:pt idx="5">
                  <c:v>122296.01340676422</c:v>
                </c:pt>
                <c:pt idx="6">
                  <c:v>141955.65006141397</c:v>
                </c:pt>
                <c:pt idx="7">
                  <c:v>164775.6621250913</c:v>
                </c:pt>
                <c:pt idx="8">
                  <c:v>191264.0942224981</c:v>
                </c:pt>
                <c:pt idx="9">
                  <c:v>222010.66144696192</c:v>
                </c:pt>
                <c:pt idx="10">
                  <c:v>257699.87825723222</c:v>
                </c:pt>
                <c:pt idx="11">
                  <c:v>299126.29790374899</c:v>
                </c:pt>
                <c:pt idx="12">
                  <c:v>347212.2016615321</c:v>
                </c:pt>
                <c:pt idx="13">
                  <c:v>403028.13168717222</c:v>
                </c:pt>
                <c:pt idx="14">
                  <c:v>467816.7246253448</c:v>
                </c:pt>
                <c:pt idx="15">
                  <c:v>543020.37657524494</c:v>
                </c:pt>
                <c:pt idx="16">
                  <c:v>630313.3553253595</c:v>
                </c:pt>
                <c:pt idx="17">
                  <c:v>731639.07477505261</c:v>
                </c:pt>
                <c:pt idx="18">
                  <c:v>849253.36138781707</c:v>
                </c:pt>
                <c:pt idx="19">
                  <c:v>985774.67592235096</c:v>
                </c:pt>
                <c:pt idx="20">
                  <c:v>1144242.4085337934</c:v>
                </c:pt>
                <c:pt idx="21">
                  <c:v>1328184.5450758461</c:v>
                </c:pt>
                <c:pt idx="22">
                  <c:v>1541696.211066654</c:v>
                </c:pt>
                <c:pt idx="23">
                  <c:v>1789530.8419520478</c:v>
                </c:pt>
                <c:pt idx="24">
                  <c:v>2077206.0094004811</c:v>
                </c:pt>
                <c:pt idx="25">
                  <c:v>2411126.2596529694</c:v>
                </c:pt>
                <c:pt idx="26">
                  <c:v>2798725.6986927399</c:v>
                </c:pt>
                <c:pt idx="27">
                  <c:v>3248633.498625054</c:v>
                </c:pt>
                <c:pt idx="28">
                  <c:v>3770866.0099553014</c:v>
                </c:pt>
                <c:pt idx="29">
                  <c:v>4377049.7567837136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'1'!$E$5</c:f>
              <c:strCache>
                <c:ptCount val="1"/>
                <c:pt idx="0">
                  <c:v>20</c:v>
                </c:pt>
              </c:strCache>
            </c:strRef>
          </c:tx>
          <c:marker>
            <c:symbol val="none"/>
          </c:marker>
          <c:val>
            <c:numRef>
              <c:f>'1'!$E$6:$E$35</c:f>
              <c:numCache>
                <c:formatCode>General</c:formatCode>
                <c:ptCount val="30"/>
                <c:pt idx="0">
                  <c:v>60969.554245261592</c:v>
                </c:pt>
                <c:pt idx="1">
                  <c:v>74345.730897317917</c:v>
                </c:pt>
                <c:pt idx="2">
                  <c:v>90656.521456952905</c:v>
                </c:pt>
                <c:pt idx="3">
                  <c:v>110545.75405312821</c:v>
                </c:pt>
                <c:pt idx="4">
                  <c:v>134798.50696651093</c:v>
                </c:pt>
                <c:pt idx="5">
                  <c:v>164372.09765349922</c:v>
                </c:pt>
                <c:pt idx="6">
                  <c:v>200433.87048584913</c:v>
                </c:pt>
                <c:pt idx="7">
                  <c:v>244407.27478349427</c:v>
                </c:pt>
                <c:pt idx="8">
                  <c:v>298028.05195697618</c:v>
                </c:pt>
                <c:pt idx="9">
                  <c:v>363412.74960801005</c:v>
                </c:pt>
                <c:pt idx="10">
                  <c:v>443142.26701290457</c:v>
                </c:pt>
                <c:pt idx="11">
                  <c:v>540363.72974022967</c:v>
                </c:pt>
                <c:pt idx="12">
                  <c:v>658914.71465137613</c:v>
                </c:pt>
                <c:pt idx="13">
                  <c:v>803474.72875876282</c:v>
                </c:pt>
                <c:pt idx="14">
                  <c:v>979749.92119508469</c:v>
                </c:pt>
                <c:pt idx="15">
                  <c:v>1194698.3193418893</c:v>
                </c:pt>
                <c:pt idx="16">
                  <c:v>1456804.4797567637</c:v>
                </c:pt>
                <c:pt idx="17">
                  <c:v>1776414.3950654019</c:v>
                </c:pt>
                <c:pt idx="18">
                  <c:v>2166143.8764400715</c:v>
                </c:pt>
                <c:pt idx="19">
                  <c:v>2641376.5315530826</c:v>
                </c:pt>
                <c:pt idx="20">
                  <c:v>3220870.9944537324</c:v>
                </c:pt>
                <c:pt idx="21">
                  <c:v>3927501.3762667291</c:v>
                </c:pt>
                <c:pt idx="22">
                  <c:v>4789160.1641726783</c:v>
                </c:pt>
                <c:pt idx="23">
                  <c:v>5839859.208375439</c:v>
                </c:pt>
                <c:pt idx="24">
                  <c:v>7121072.2557947366</c:v>
                </c:pt>
                <c:pt idx="25">
                  <c:v>8683372.0236820895</c:v>
                </c:pt>
                <c:pt idx="26">
                  <c:v>10588426.432593441</c:v>
                </c:pt>
                <c:pt idx="27">
                  <c:v>12911432.795079349</c:v>
                </c:pt>
                <c:pt idx="28">
                  <c:v>15744086.043672798</c:v>
                </c:pt>
                <c:pt idx="29">
                  <c:v>19198198.161635488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0672"/>
        <c:axId val="100862208"/>
      </c:lineChart>
      <c:catAx>
        <c:axId val="1008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62208"/>
        <c:crosses val="autoZero"/>
        <c:auto val="1"/>
        <c:lblAlgn val="ctr"/>
        <c:lblOffset val="100"/>
        <c:noMultiLvlLbl val="0"/>
      </c:catAx>
      <c:valAx>
        <c:axId val="100862208"/>
        <c:scaling>
          <c:orientation val="minMax"/>
          <c:max val="12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6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43133</xdr:colOff>
      <xdr:row>8</xdr:row>
      <xdr:rowOff>60385</xdr:rowOff>
    </xdr:from>
    <xdr:to>
      <xdr:col>16</xdr:col>
      <xdr:colOff>155276</xdr:colOff>
      <xdr:row>35</xdr:row>
      <xdr:rowOff>172528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</xdr:row>
          <xdr:rowOff>28575</xdr:rowOff>
        </xdr:from>
        <xdr:to>
          <xdr:col>15</xdr:col>
          <xdr:colOff>390525</xdr:colOff>
          <xdr:row>8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5" topLeftCell="A18" activePane="bottomLeft" state="frozen"/>
      <selection pane="bottomLeft"/>
    </sheetView>
  </sheetViews>
  <sheetFormatPr defaultRowHeight="15" x14ac:dyDescent="0.25"/>
  <cols>
    <col min="6" max="6" width="10.85546875" customWidth="1"/>
    <col min="7" max="7" width="5" customWidth="1"/>
  </cols>
  <sheetData>
    <row r="1" spans="1:8" ht="18.75" x14ac:dyDescent="0.3">
      <c r="A1" s="2" t="s">
        <v>22</v>
      </c>
    </row>
    <row r="3" spans="1:8" x14ac:dyDescent="0.25">
      <c r="B3" t="s">
        <v>1</v>
      </c>
      <c r="C3" s="1">
        <v>50000</v>
      </c>
      <c r="D3" t="s">
        <v>4</v>
      </c>
      <c r="E3" t="s">
        <v>20</v>
      </c>
      <c r="G3" t="s">
        <v>21</v>
      </c>
      <c r="H3" s="1">
        <v>12</v>
      </c>
    </row>
    <row r="4" spans="1:8" x14ac:dyDescent="0.25">
      <c r="C4" t="s">
        <v>3</v>
      </c>
    </row>
    <row r="5" spans="1:8" x14ac:dyDescent="0.25">
      <c r="A5" t="s">
        <v>2</v>
      </c>
      <c r="B5" s="1">
        <v>5</v>
      </c>
      <c r="C5" s="1">
        <v>10</v>
      </c>
      <c r="D5" s="1">
        <v>15</v>
      </c>
      <c r="E5" s="1">
        <v>20</v>
      </c>
    </row>
    <row r="6" spans="1:8" x14ac:dyDescent="0.25">
      <c r="A6">
        <v>1</v>
      </c>
      <c r="B6">
        <f>$C$3*(1+($B$5/100)/$H$3)^(A6*$H$3)</f>
        <v>52558.094894086673</v>
      </c>
      <c r="C6">
        <f>$C$3*(1+($C$5/100)/$H$3)^(A6*$H$3)</f>
        <v>55235.653372064844</v>
      </c>
      <c r="D6">
        <f>$C$3*(1+($D$5/100)/$H$3)^(A6*$H$3)</f>
        <v>58037.725886149929</v>
      </c>
      <c r="E6">
        <f>$C$3*(1+($E$5/100)/$H$3)^(A6*$H$3)</f>
        <v>60969.554245261592</v>
      </c>
    </row>
    <row r="7" spans="1:8" x14ac:dyDescent="0.25">
      <c r="A7">
        <v>2</v>
      </c>
      <c r="B7">
        <f t="shared" ref="B7:B35" si="0">$C$3*(1+($B$5/100)/$H$3)^(A7*$H$3)</f>
        <v>55247.066777916385</v>
      </c>
      <c r="C7">
        <f t="shared" ref="C7:C35" si="1">$C$3*(1+($C$5/100)/$H$3)^(A7*$H$3)</f>
        <v>61019.548068777949</v>
      </c>
      <c r="D7">
        <f t="shared" ref="D7:D35" si="2">$C$3*(1+($D$5/100)/$H$3)^(A7*$H$3)</f>
        <v>67367.552520717538</v>
      </c>
      <c r="E7">
        <f t="shared" ref="E7:E35" si="3">$C$3*(1+($E$5/100)/$H$3)^(A7*$H$3)</f>
        <v>74345.730897317917</v>
      </c>
    </row>
    <row r="8" spans="1:8" x14ac:dyDescent="0.25">
      <c r="A8">
        <v>3</v>
      </c>
      <c r="B8">
        <f t="shared" si="0"/>
        <v>58073.611566673448</v>
      </c>
      <c r="C8">
        <f t="shared" si="1"/>
        <v>67409.092120941335</v>
      </c>
      <c r="D8">
        <f t="shared" si="2"/>
        <v>78197.190936364263</v>
      </c>
      <c r="E8">
        <f t="shared" si="3"/>
        <v>90656.521456952905</v>
      </c>
    </row>
    <row r="9" spans="1:8" x14ac:dyDescent="0.25">
      <c r="A9">
        <v>4</v>
      </c>
      <c r="B9">
        <f t="shared" si="0"/>
        <v>61044.767751271043</v>
      </c>
      <c r="C9">
        <f t="shared" si="1"/>
        <v>74467.704930358057</v>
      </c>
      <c r="D9">
        <f t="shared" si="2"/>
        <v>90767.742652632747</v>
      </c>
      <c r="E9">
        <f t="shared" si="3"/>
        <v>110545.75405312821</v>
      </c>
    </row>
    <row r="10" spans="1:8" x14ac:dyDescent="0.25">
      <c r="A10">
        <v>5</v>
      </c>
      <c r="B10">
        <f t="shared" si="0"/>
        <v>64167.933925175705</v>
      </c>
      <c r="C10">
        <f t="shared" si="1"/>
        <v>82265.44673892924</v>
      </c>
      <c r="D10">
        <f t="shared" si="2"/>
        <v>105359.06734756196</v>
      </c>
      <c r="E10">
        <f t="shared" si="3"/>
        <v>134798.50696651093</v>
      </c>
    </row>
    <row r="11" spans="1:8" x14ac:dyDescent="0.25">
      <c r="A11">
        <v>6</v>
      </c>
      <c r="B11">
        <f t="shared" si="0"/>
        <v>67450.887207937354</v>
      </c>
      <c r="C11">
        <f t="shared" si="1"/>
        <v>90879.71401139113</v>
      </c>
      <c r="D11">
        <f t="shared" si="2"/>
        <v>122296.01340676422</v>
      </c>
      <c r="E11">
        <f t="shared" si="3"/>
        <v>164372.09765349922</v>
      </c>
    </row>
    <row r="12" spans="1:8" x14ac:dyDescent="0.25">
      <c r="A12">
        <v>7</v>
      </c>
      <c r="B12">
        <f t="shared" si="0"/>
        <v>70901.802611302162</v>
      </c>
      <c r="C12">
        <f t="shared" si="1"/>
        <v>100396.00763371168</v>
      </c>
      <c r="D12">
        <f t="shared" si="2"/>
        <v>141955.65006141397</v>
      </c>
      <c r="E12">
        <f t="shared" si="3"/>
        <v>200433.87048584913</v>
      </c>
    </row>
    <row r="13" spans="1:8" x14ac:dyDescent="0.25">
      <c r="A13">
        <v>8</v>
      </c>
      <c r="B13">
        <f t="shared" si="0"/>
        <v>74529.273396132427</v>
      </c>
      <c r="C13">
        <f t="shared" si="1"/>
        <v>110908.7815518975</v>
      </c>
      <c r="D13">
        <f t="shared" si="2"/>
        <v>164775.6621250913</v>
      </c>
      <c r="E13">
        <f t="shared" si="3"/>
        <v>244407.27478349427</v>
      </c>
    </row>
    <row r="14" spans="1:8" x14ac:dyDescent="0.25">
      <c r="A14">
        <v>9</v>
      </c>
      <c r="B14">
        <f t="shared" si="0"/>
        <v>78342.332470825131</v>
      </c>
      <c r="C14">
        <f t="shared" si="1"/>
        <v>122522.38027437338</v>
      </c>
      <c r="D14">
        <f t="shared" si="2"/>
        <v>191264.0942224981</v>
      </c>
      <c r="E14">
        <f t="shared" si="3"/>
        <v>298028.05195697618</v>
      </c>
    </row>
    <row r="15" spans="1:8" x14ac:dyDescent="0.25">
      <c r="A15">
        <v>10</v>
      </c>
      <c r="B15">
        <f t="shared" si="0"/>
        <v>82350.474884514304</v>
      </c>
      <c r="C15">
        <f t="shared" si="1"/>
        <v>135352.07454311204</v>
      </c>
      <c r="D15">
        <f t="shared" si="2"/>
        <v>222010.66144696192</v>
      </c>
      <c r="E15">
        <f t="shared" si="3"/>
        <v>363412.74960801005</v>
      </c>
    </row>
    <row r="16" spans="1:8" x14ac:dyDescent="0.25">
      <c r="A16">
        <v>11</v>
      </c>
      <c r="B16">
        <f t="shared" si="0"/>
        <v>86563.681471068063</v>
      </c>
      <c r="C16">
        <f t="shared" si="1"/>
        <v>149525.20545306432</v>
      </c>
      <c r="D16">
        <f t="shared" si="2"/>
        <v>257699.87825723222</v>
      </c>
      <c r="E16">
        <f t="shared" si="3"/>
        <v>443142.26701290457</v>
      </c>
    </row>
    <row r="17" spans="1:5" x14ac:dyDescent="0.25">
      <c r="A17">
        <v>12</v>
      </c>
      <c r="B17">
        <f t="shared" si="0"/>
        <v>90992.443702757751</v>
      </c>
      <c r="C17">
        <f t="shared" si="1"/>
        <v>165182.4483758448</v>
      </c>
      <c r="D17">
        <f t="shared" si="2"/>
        <v>299126.29790374899</v>
      </c>
      <c r="E17">
        <f t="shared" si="3"/>
        <v>540363.72974022967</v>
      </c>
    </row>
    <row r="18" spans="1:5" x14ac:dyDescent="0.25">
      <c r="A18">
        <v>13</v>
      </c>
      <c r="B18">
        <f t="shared" si="0"/>
        <v>95647.789815487617</v>
      </c>
      <c r="C18">
        <f t="shared" si="1"/>
        <v>182479.20923274319</v>
      </c>
      <c r="D18">
        <f t="shared" si="2"/>
        <v>347212.2016615321</v>
      </c>
      <c r="E18">
        <f t="shared" si="3"/>
        <v>658914.71465137613</v>
      </c>
    </row>
    <row r="19" spans="1:5" x14ac:dyDescent="0.25">
      <c r="A19">
        <v>14</v>
      </c>
      <c r="B19">
        <f t="shared" si="0"/>
        <v>100541.31227064109</v>
      </c>
      <c r="C19">
        <f t="shared" si="1"/>
        <v>201587.1669757659</v>
      </c>
      <c r="D19">
        <f t="shared" si="2"/>
        <v>403028.13168717222</v>
      </c>
      <c r="E19">
        <f t="shared" si="3"/>
        <v>803474.72875876282</v>
      </c>
    </row>
    <row r="20" spans="1:5" x14ac:dyDescent="0.25">
      <c r="A20">
        <v>15</v>
      </c>
      <c r="B20">
        <f t="shared" si="0"/>
        <v>105685.1966219271</v>
      </c>
      <c r="C20">
        <f t="shared" si="1"/>
        <v>222695.97758659921</v>
      </c>
      <c r="D20">
        <f t="shared" si="2"/>
        <v>467816.7246253448</v>
      </c>
      <c r="E20">
        <f t="shared" si="3"/>
        <v>979749.92119508469</v>
      </c>
    </row>
    <row r="21" spans="1:5" x14ac:dyDescent="0.25">
      <c r="A21">
        <v>16</v>
      </c>
      <c r="B21">
        <f t="shared" si="0"/>
        <v>111092.25185910905</v>
      </c>
      <c r="C21">
        <f t="shared" si="1"/>
        <v>246015.15650653027</v>
      </c>
      <c r="D21">
        <f t="shared" si="2"/>
        <v>543020.37657524494</v>
      </c>
      <c r="E21">
        <f t="shared" si="3"/>
        <v>1194698.3193418893</v>
      </c>
    </row>
    <row r="22" spans="1:5" x14ac:dyDescent="0.25">
      <c r="A22">
        <v>17</v>
      </c>
      <c r="B22">
        <f t="shared" si="0"/>
        <v>116775.94230417658</v>
      </c>
      <c r="C22">
        <f t="shared" si="1"/>
        <v>271776.15818137978</v>
      </c>
      <c r="D22">
        <f t="shared" si="2"/>
        <v>630313.3553253595</v>
      </c>
      <c r="E22">
        <f t="shared" si="3"/>
        <v>1456804.4797567637</v>
      </c>
    </row>
    <row r="23" spans="1:5" x14ac:dyDescent="0.25">
      <c r="A23">
        <v>18</v>
      </c>
      <c r="B23">
        <f t="shared" si="0"/>
        <v>122750.42113938608</v>
      </c>
      <c r="C23">
        <f t="shared" si="1"/>
        <v>300234.67336196313</v>
      </c>
      <c r="D23">
        <f t="shared" si="2"/>
        <v>731639.07477505261</v>
      </c>
      <c r="E23">
        <f t="shared" si="3"/>
        <v>1776414.3950654019</v>
      </c>
    </row>
    <row r="24" spans="1:5" x14ac:dyDescent="0.25">
      <c r="A24">
        <v>19</v>
      </c>
      <c r="B24">
        <f t="shared" si="0"/>
        <v>129030.56565065909</v>
      </c>
      <c r="C24">
        <f t="shared" si="1"/>
        <v>331673.16696193005</v>
      </c>
      <c r="D24">
        <f t="shared" si="2"/>
        <v>849253.36138781707</v>
      </c>
      <c r="E24">
        <f t="shared" si="3"/>
        <v>2166143.8764400715</v>
      </c>
    </row>
    <row r="25" spans="1:5" x14ac:dyDescent="0.25">
      <c r="A25">
        <v>20</v>
      </c>
      <c r="B25">
        <f t="shared" si="0"/>
        <v>135632.01427410042</v>
      </c>
      <c r="C25">
        <f t="shared" si="1"/>
        <v>366403.68166248314</v>
      </c>
      <c r="D25">
        <f t="shared" si="2"/>
        <v>985774.67592235096</v>
      </c>
      <c r="E25">
        <f t="shared" si="3"/>
        <v>2641376.5315530826</v>
      </c>
    </row>
    <row r="26" spans="1:5" x14ac:dyDescent="0.25">
      <c r="A26">
        <v>21</v>
      </c>
      <c r="B26">
        <f t="shared" si="0"/>
        <v>142571.20553788575</v>
      </c>
      <c r="C26">
        <f t="shared" si="1"/>
        <v>404770.93509114621</v>
      </c>
      <c r="D26">
        <f t="shared" si="2"/>
        <v>1144242.4085337934</v>
      </c>
      <c r="E26">
        <f t="shared" si="3"/>
        <v>3220870.9944537324</v>
      </c>
    </row>
    <row r="27" spans="1:5" x14ac:dyDescent="0.25">
      <c r="A27">
        <v>22</v>
      </c>
      <c r="B27">
        <f t="shared" si="0"/>
        <v>149865.41899649065</v>
      </c>
      <c r="C27">
        <f t="shared" si="1"/>
        <v>447155.741315622</v>
      </c>
      <c r="D27">
        <f t="shared" si="2"/>
        <v>1328184.5450758461</v>
      </c>
      <c r="E27">
        <f t="shared" si="3"/>
        <v>3927501.3762667291</v>
      </c>
    </row>
    <row r="28" spans="1:5" x14ac:dyDescent="0.25">
      <c r="A28">
        <v>23</v>
      </c>
      <c r="B28">
        <f t="shared" si="0"/>
        <v>157532.81825919231</v>
      </c>
      <c r="C28">
        <f t="shared" si="1"/>
        <v>493978.7906127678</v>
      </c>
      <c r="D28">
        <f t="shared" si="2"/>
        <v>1541696.211066654</v>
      </c>
      <c r="E28">
        <f t="shared" si="3"/>
        <v>4789160.1641726783</v>
      </c>
    </row>
    <row r="29" spans="1:5" x14ac:dyDescent="0.25">
      <c r="A29">
        <v>24</v>
      </c>
      <c r="B29">
        <f t="shared" si="0"/>
        <v>165592.49621999077</v>
      </c>
      <c r="C29">
        <f t="shared" si="1"/>
        <v>545704.82502877282</v>
      </c>
      <c r="D29">
        <f t="shared" si="2"/>
        <v>1789530.8419520478</v>
      </c>
      <c r="E29">
        <f t="shared" si="3"/>
        <v>5839859.208375439</v>
      </c>
    </row>
    <row r="30" spans="1:5" x14ac:dyDescent="0.25">
      <c r="A30">
        <v>25</v>
      </c>
      <c r="B30">
        <f t="shared" si="0"/>
        <v>174064.52260157926</v>
      </c>
      <c r="C30">
        <f t="shared" si="1"/>
        <v>602847.25117505179</v>
      </c>
      <c r="D30">
        <f t="shared" si="2"/>
        <v>2077206.0094004811</v>
      </c>
      <c r="E30">
        <f t="shared" si="3"/>
        <v>7121072.2557947366</v>
      </c>
    </row>
    <row r="31" spans="1:5" x14ac:dyDescent="0.25">
      <c r="A31">
        <v>26</v>
      </c>
      <c r="B31">
        <f t="shared" si="0"/>
        <v>182969.99393175394</v>
      </c>
      <c r="C31">
        <f t="shared" si="1"/>
        <v>665973.23604414519</v>
      </c>
      <c r="D31">
        <f t="shared" si="2"/>
        <v>2411126.2596529694</v>
      </c>
      <c r="E31">
        <f t="shared" si="3"/>
        <v>8683372.0236820895</v>
      </c>
    </row>
    <row r="32" spans="1:5" x14ac:dyDescent="0.25">
      <c r="A32">
        <v>27</v>
      </c>
      <c r="B32">
        <f t="shared" si="0"/>
        <v>192331.08607671171</v>
      </c>
      <c r="C32">
        <f t="shared" si="1"/>
        <v>735709.33642413432</v>
      </c>
      <c r="D32">
        <f t="shared" si="2"/>
        <v>2798725.6986927399</v>
      </c>
      <c r="E32">
        <f t="shared" si="3"/>
        <v>10588426.432593441</v>
      </c>
    </row>
    <row r="33" spans="1:5" x14ac:dyDescent="0.25">
      <c r="A33">
        <v>28</v>
      </c>
      <c r="B33">
        <f t="shared" si="0"/>
        <v>202171.1094620513</v>
      </c>
      <c r="C33">
        <f t="shared" si="1"/>
        <v>812747.7177863064</v>
      </c>
      <c r="D33">
        <f t="shared" si="2"/>
        <v>3248633.498625054</v>
      </c>
      <c r="E33">
        <f t="shared" si="3"/>
        <v>12911432.795079349</v>
      </c>
    </row>
    <row r="34" spans="1:5" x14ac:dyDescent="0.25">
      <c r="A34">
        <v>29</v>
      </c>
      <c r="B34">
        <f t="shared" si="0"/>
        <v>212514.56711898546</v>
      </c>
      <c r="C34">
        <f t="shared" si="1"/>
        <v>897853.02437162411</v>
      </c>
      <c r="D34">
        <f t="shared" si="2"/>
        <v>3770866.0099553014</v>
      </c>
      <c r="E34">
        <f t="shared" si="3"/>
        <v>15744086.043672798</v>
      </c>
    </row>
    <row r="35" spans="1:5" x14ac:dyDescent="0.25">
      <c r="A35">
        <v>30</v>
      </c>
      <c r="B35">
        <f t="shared" si="0"/>
        <v>223387.2157003078</v>
      </c>
      <c r="C35">
        <f t="shared" si="1"/>
        <v>991869.96866502217</v>
      </c>
      <c r="D35">
        <f t="shared" si="2"/>
        <v>4377049.7567837136</v>
      </c>
      <c r="E35">
        <f t="shared" si="3"/>
        <v>19198198.161635488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sheetData>
    <row r="1" spans="1:8" ht="18.75" x14ac:dyDescent="0.3">
      <c r="A1" s="2" t="s">
        <v>23</v>
      </c>
      <c r="B1" s="2"/>
      <c r="C1" s="2"/>
      <c r="D1" s="2"/>
    </row>
    <row r="3" spans="1:8" x14ac:dyDescent="0.25">
      <c r="E3" s="4"/>
      <c r="F3" s="4"/>
      <c r="G3" s="4"/>
    </row>
    <row r="4" spans="1:8" x14ac:dyDescent="0.25">
      <c r="F4" t="s">
        <v>3</v>
      </c>
    </row>
    <row r="5" spans="1:8" x14ac:dyDescent="0.25">
      <c r="A5" t="s">
        <v>5</v>
      </c>
      <c r="B5" t="s">
        <v>6</v>
      </c>
      <c r="C5" t="s">
        <v>7</v>
      </c>
      <c r="E5" s="3">
        <v>0.05</v>
      </c>
      <c r="F5" s="3">
        <v>0.1</v>
      </c>
      <c r="G5" s="3">
        <v>0.15</v>
      </c>
      <c r="H5" s="3">
        <v>0.2</v>
      </c>
    </row>
    <row r="6" spans="1:8" x14ac:dyDescent="0.25">
      <c r="A6">
        <v>1</v>
      </c>
      <c r="B6">
        <v>1</v>
      </c>
      <c r="C6" s="1">
        <v>10</v>
      </c>
      <c r="E6">
        <f>$C6*(1+E$5/12)^(12-1)</f>
        <v>10.46800230255668</v>
      </c>
      <c r="F6">
        <f t="shared" ref="F6:H6" si="0">$C6*(1+F$5/12)^(12-1)</f>
        <v>10.955832073797984</v>
      </c>
      <c r="G6">
        <f t="shared" si="0"/>
        <v>11.4642421503506</v>
      </c>
      <c r="H6">
        <f t="shared" si="0"/>
        <v>11.994010671199</v>
      </c>
    </row>
    <row r="7" spans="1:8" x14ac:dyDescent="0.25">
      <c r="A7">
        <v>2</v>
      </c>
      <c r="C7" s="1">
        <v>12</v>
      </c>
      <c r="E7">
        <f>$C7*(1+E$5/12)^(12-2)</f>
        <v>12.509479930026242</v>
      </c>
      <c r="F7">
        <f t="shared" ref="F7:H7" si="1">$C7*(1+F$5/12)^(12-2)</f>
        <v>13.038345608486859</v>
      </c>
      <c r="G7">
        <f t="shared" si="1"/>
        <v>13.587249955971085</v>
      </c>
      <c r="H7">
        <f t="shared" si="1"/>
        <v>14.15686505452997</v>
      </c>
    </row>
    <row r="8" spans="1:8" x14ac:dyDescent="0.25">
      <c r="A8">
        <v>3</v>
      </c>
      <c r="C8" s="1">
        <v>13</v>
      </c>
      <c r="E8">
        <f>$C8*(1+E$5/12)^(12-3)</f>
        <v>13.495704488824989</v>
      </c>
      <c r="F8">
        <f t="shared" ref="F8:H8" si="2">$C8*(1+F$5/12)^(12-3)</f>
        <v>14.008139909944559</v>
      </c>
      <c r="G8">
        <f t="shared" si="2"/>
        <v>14.537798306800337</v>
      </c>
      <c r="H8">
        <f t="shared" si="2"/>
        <v>15.08518407449915</v>
      </c>
    </row>
    <row r="9" spans="1:8" x14ac:dyDescent="0.25">
      <c r="A9">
        <v>4</v>
      </c>
      <c r="C9" s="1">
        <v>18</v>
      </c>
      <c r="E9">
        <f>$C9*(1+E$5/12)^(12-4)</f>
        <v>18.608823297709527</v>
      </c>
      <c r="F9">
        <f t="shared" ref="F9:H9" si="3">$C9*(1+F$5/12)^(12-4)</f>
        <v>19.235589450400667</v>
      </c>
      <c r="G9">
        <f t="shared" si="3"/>
        <v>19.880749821265418</v>
      </c>
      <c r="H9">
        <f t="shared" si="3"/>
        <v>20.544765196039194</v>
      </c>
    </row>
    <row r="10" spans="1:8" x14ac:dyDescent="0.25">
      <c r="A10">
        <v>5</v>
      </c>
      <c r="C10" s="1">
        <v>2</v>
      </c>
      <c r="E10">
        <f>$C10*(1+E$5/12)^(12-5)</f>
        <v>2.0590675848088003</v>
      </c>
      <c r="F10">
        <f t="shared" ref="F10:H10" si="4">$C10*(1+F$5/12)^(12-5)</f>
        <v>2.1196241818623323</v>
      </c>
      <c r="G10">
        <f t="shared" si="4"/>
        <v>2.1817009406052583</v>
      </c>
      <c r="H10">
        <f t="shared" si="4"/>
        <v>2.2453295296217699</v>
      </c>
    </row>
    <row r="11" spans="1:8" x14ac:dyDescent="0.25">
      <c r="A11">
        <v>6</v>
      </c>
      <c r="C11" s="1"/>
      <c r="E11">
        <f>$C11*(1+E$5/12)^(12-6)</f>
        <v>0</v>
      </c>
      <c r="F11">
        <f t="shared" ref="F11:H11" si="5">$C11*(1+F$5/12)^(12-6)</f>
        <v>0</v>
      </c>
      <c r="G11">
        <f t="shared" si="5"/>
        <v>0</v>
      </c>
      <c r="H11">
        <f t="shared" si="5"/>
        <v>0</v>
      </c>
    </row>
    <row r="12" spans="1:8" x14ac:dyDescent="0.25">
      <c r="A12">
        <v>7</v>
      </c>
      <c r="C12" s="1">
        <v>1</v>
      </c>
      <c r="E12">
        <f>$C12*(1+E$5/12)^(12-7)</f>
        <v>1.0210076693323709</v>
      </c>
      <c r="F12">
        <f t="shared" ref="F12:H12" si="6">$C12*(1+F$5/12)^(12-7)</f>
        <v>1.0423669223009899</v>
      </c>
      <c r="G12">
        <f t="shared" si="6"/>
        <v>1.0640821536254881</v>
      </c>
      <c r="H12">
        <f t="shared" si="6"/>
        <v>1.0861577944958847</v>
      </c>
    </row>
    <row r="13" spans="1:8" x14ac:dyDescent="0.25">
      <c r="A13">
        <v>8</v>
      </c>
      <c r="C13" s="1">
        <v>12</v>
      </c>
      <c r="E13">
        <f>$C13*(1+E$5/12)^(12-8)</f>
        <v>12.20125347583912</v>
      </c>
      <c r="F13">
        <f t="shared" ref="F13:H13" si="7">$C13*(1+F$5/12)^(12-8)</f>
        <v>12.405027835648145</v>
      </c>
      <c r="G13">
        <f t="shared" si="7"/>
        <v>12.611344042968749</v>
      </c>
      <c r="H13">
        <f t="shared" si="7"/>
        <v>12.820223148148147</v>
      </c>
    </row>
    <row r="14" spans="1:8" x14ac:dyDescent="0.25">
      <c r="A14">
        <v>9</v>
      </c>
      <c r="C14" s="1">
        <v>14</v>
      </c>
      <c r="E14">
        <f>$C14*(1+E$5/12)^(12-9)</f>
        <v>14.175730179398149</v>
      </c>
      <c r="F14">
        <f t="shared" ref="F14:H14" si="8">$C14*(1+F$5/12)^(12-9)</f>
        <v>14.352924768518516</v>
      </c>
      <c r="G14">
        <f t="shared" si="8"/>
        <v>14.531589843749998</v>
      </c>
      <c r="H14">
        <f t="shared" si="8"/>
        <v>14.711731481481479</v>
      </c>
    </row>
    <row r="15" spans="1:8" x14ac:dyDescent="0.25">
      <c r="A15">
        <v>10</v>
      </c>
      <c r="C15" s="1">
        <v>15</v>
      </c>
      <c r="E15">
        <f>$C15*(1+E$5/12)^(12-10)</f>
        <v>15.125260416666666</v>
      </c>
      <c r="F15">
        <f t="shared" ref="F15:G15" si="9">$C15*(1+F$5/12)^(12-10)</f>
        <v>15.251041666666666</v>
      </c>
      <c r="G15">
        <f t="shared" si="9"/>
        <v>15.37734375</v>
      </c>
      <c r="H15">
        <f>$C15*(1+H$5/12)^(12-10)</f>
        <v>15.504166666666666</v>
      </c>
    </row>
    <row r="16" spans="1:8" x14ac:dyDescent="0.25">
      <c r="A16">
        <v>11</v>
      </c>
      <c r="C16" s="1">
        <v>2</v>
      </c>
      <c r="E16">
        <f>$C16*(1+E$5/12)^(12-11)</f>
        <v>2.0083333333333333</v>
      </c>
      <c r="F16">
        <f t="shared" ref="F16:H16" si="10">$C16*(1+F$5/12)^(12-11)</f>
        <v>2.0166666666666666</v>
      </c>
      <c r="G16">
        <f t="shared" si="10"/>
        <v>2.0249999999999999</v>
      </c>
      <c r="H16">
        <f t="shared" si="10"/>
        <v>2.0333333333333332</v>
      </c>
    </row>
    <row r="17" spans="1:8" x14ac:dyDescent="0.25">
      <c r="A17">
        <v>12</v>
      </c>
      <c r="C17" s="1">
        <v>16</v>
      </c>
      <c r="E17">
        <f>$C17*(1+E$5/12)^(12-12)</f>
        <v>16</v>
      </c>
      <c r="F17">
        <f t="shared" ref="F17:H17" si="11">$C17*(1+F$5/12)^(12-12)</f>
        <v>16</v>
      </c>
      <c r="G17">
        <f t="shared" si="11"/>
        <v>16</v>
      </c>
      <c r="H17">
        <f t="shared" si="11"/>
        <v>16</v>
      </c>
    </row>
    <row r="18" spans="1:8" x14ac:dyDescent="0.25">
      <c r="C18" t="s">
        <v>8</v>
      </c>
      <c r="E18">
        <f>SUM(E6:E17)</f>
        <v>117.67266267849588</v>
      </c>
      <c r="F18">
        <f>SUM(F6:F17)</f>
        <v>120.4255590842934</v>
      </c>
      <c r="G18">
        <f t="shared" ref="G18" si="12">SUM(G6:G17)</f>
        <v>123.26110096533694</v>
      </c>
      <c r="H18">
        <f>SUM(H6:H17)</f>
        <v>126.18176695001459</v>
      </c>
    </row>
    <row r="20" spans="1:8" x14ac:dyDescent="0.25">
      <c r="A20">
        <v>13</v>
      </c>
      <c r="B20">
        <v>2</v>
      </c>
      <c r="C20">
        <v>10</v>
      </c>
      <c r="E20">
        <f>(E18+$C20)*(1+E$5/12)^(12-1)</f>
        <v>133.64777268920372</v>
      </c>
      <c r="F20">
        <f>(F18+$C20)*(1+F$5/12)^(12-1)</f>
        <v>142.89205234587357</v>
      </c>
      <c r="G20">
        <f>(G18+$C20)*(1+G$5/12)^(12-1)</f>
        <v>152.77375306889428</v>
      </c>
      <c r="H20">
        <f>(H18+$C20)*(1+H$5/12)^(12-1)</f>
        <v>163.33655660212105</v>
      </c>
    </row>
    <row r="21" spans="1:8" x14ac:dyDescent="0.25">
      <c r="A21">
        <v>14</v>
      </c>
      <c r="C21">
        <v>12</v>
      </c>
      <c r="E21">
        <f>$C21*(1+E$5/12)^(12-2)</f>
        <v>12.509479930026242</v>
      </c>
      <c r="F21">
        <f t="shared" ref="F21:H21" si="13">$C21*(1+F$5/12)^(12-2)</f>
        <v>13.038345608486859</v>
      </c>
      <c r="G21">
        <f t="shared" si="13"/>
        <v>13.587249955971085</v>
      </c>
      <c r="H21">
        <f t="shared" si="13"/>
        <v>14.15686505452997</v>
      </c>
    </row>
    <row r="22" spans="1:8" x14ac:dyDescent="0.25">
      <c r="A22">
        <v>15</v>
      </c>
      <c r="C22">
        <v>13</v>
      </c>
      <c r="E22">
        <f>$C22*(1+E$5/12)^(12-3)</f>
        <v>13.495704488824989</v>
      </c>
      <c r="F22">
        <f t="shared" ref="F22:H22" si="14">$C22*(1+F$5/12)^(12-3)</f>
        <v>14.008139909944559</v>
      </c>
      <c r="G22">
        <f t="shared" si="14"/>
        <v>14.537798306800337</v>
      </c>
      <c r="H22">
        <f t="shared" si="14"/>
        <v>15.08518407449915</v>
      </c>
    </row>
    <row r="23" spans="1:8" x14ac:dyDescent="0.25">
      <c r="A23">
        <v>16</v>
      </c>
      <c r="C23">
        <v>18</v>
      </c>
      <c r="E23">
        <f>$C23*(1+E$5/12)^(12-4)</f>
        <v>18.608823297709527</v>
      </c>
      <c r="F23">
        <f t="shared" ref="F23:H23" si="15">$C23*(1+F$5/12)^(12-4)</f>
        <v>19.235589450400667</v>
      </c>
      <c r="G23">
        <f t="shared" si="15"/>
        <v>19.880749821265418</v>
      </c>
      <c r="H23">
        <f t="shared" si="15"/>
        <v>20.544765196039194</v>
      </c>
    </row>
    <row r="24" spans="1:8" x14ac:dyDescent="0.25">
      <c r="A24">
        <v>17</v>
      </c>
      <c r="C24">
        <v>2</v>
      </c>
      <c r="E24">
        <f>$C24*(1+E$5/12)^(12-5)</f>
        <v>2.0590675848088003</v>
      </c>
      <c r="F24">
        <f t="shared" ref="F24:H24" si="16">$C24*(1+F$5/12)^(12-5)</f>
        <v>2.1196241818623323</v>
      </c>
      <c r="G24">
        <f t="shared" si="16"/>
        <v>2.1817009406052583</v>
      </c>
      <c r="H24">
        <f t="shared" si="16"/>
        <v>2.2453295296217699</v>
      </c>
    </row>
    <row r="25" spans="1:8" x14ac:dyDescent="0.25">
      <c r="A25">
        <v>18</v>
      </c>
      <c r="E25">
        <f>$C25*(1+E$5/12)^(12-6)</f>
        <v>0</v>
      </c>
      <c r="F25">
        <f t="shared" ref="F25:H25" si="17">$C25*(1+F$5/12)^(12-6)</f>
        <v>0</v>
      </c>
      <c r="G25">
        <f t="shared" si="17"/>
        <v>0</v>
      </c>
      <c r="H25">
        <f t="shared" si="17"/>
        <v>0</v>
      </c>
    </row>
    <row r="26" spans="1:8" x14ac:dyDescent="0.25">
      <c r="A26">
        <v>19</v>
      </c>
      <c r="C26">
        <v>1</v>
      </c>
      <c r="E26">
        <f>$C26*(1+E$5/12)^(12-7)</f>
        <v>1.0210076693323709</v>
      </c>
      <c r="F26">
        <f t="shared" ref="F26:H26" si="18">$C26*(1+F$5/12)^(12-7)</f>
        <v>1.0423669223009899</v>
      </c>
      <c r="G26">
        <f t="shared" si="18"/>
        <v>1.0640821536254881</v>
      </c>
      <c r="H26">
        <f t="shared" si="18"/>
        <v>1.0861577944958847</v>
      </c>
    </row>
    <row r="27" spans="1:8" x14ac:dyDescent="0.25">
      <c r="A27">
        <v>20</v>
      </c>
      <c r="C27">
        <v>12</v>
      </c>
      <c r="E27">
        <f>$C27*(1+E$5/12)^(12-8)</f>
        <v>12.20125347583912</v>
      </c>
      <c r="F27">
        <f t="shared" ref="F27:H27" si="19">$C27*(1+F$5/12)^(12-8)</f>
        <v>12.405027835648145</v>
      </c>
      <c r="G27">
        <f t="shared" si="19"/>
        <v>12.611344042968749</v>
      </c>
      <c r="H27">
        <f t="shared" si="19"/>
        <v>12.820223148148147</v>
      </c>
    </row>
    <row r="28" spans="1:8" x14ac:dyDescent="0.25">
      <c r="A28">
        <v>21</v>
      </c>
      <c r="C28">
        <v>14</v>
      </c>
      <c r="E28">
        <f>$C28*(1+E$5/12)^(12-9)</f>
        <v>14.175730179398149</v>
      </c>
      <c r="F28">
        <f t="shared" ref="F28:H28" si="20">$C28*(1+F$5/12)^(12-9)</f>
        <v>14.352924768518516</v>
      </c>
      <c r="G28">
        <f>$C28*(1+G$5/12)^(12-9)</f>
        <v>14.531589843749998</v>
      </c>
      <c r="H28">
        <f t="shared" si="20"/>
        <v>14.711731481481479</v>
      </c>
    </row>
    <row r="29" spans="1:8" x14ac:dyDescent="0.25">
      <c r="A29">
        <v>22</v>
      </c>
      <c r="C29">
        <v>15</v>
      </c>
      <c r="E29">
        <f>$C29*(1+E$5/12)^(12-10)</f>
        <v>15.125260416666666</v>
      </c>
      <c r="F29">
        <f t="shared" ref="F29:G29" si="21">$C29*(1+F$5/12)^(12-10)</f>
        <v>15.251041666666666</v>
      </c>
      <c r="G29">
        <f t="shared" si="21"/>
        <v>15.37734375</v>
      </c>
      <c r="H29">
        <f>$C29*(1+H$5/12)^(12-10)</f>
        <v>15.504166666666666</v>
      </c>
    </row>
    <row r="30" spans="1:8" x14ac:dyDescent="0.25">
      <c r="A30">
        <v>23</v>
      </c>
      <c r="C30">
        <v>2</v>
      </c>
      <c r="E30">
        <f>$C30*(1+E$5/12)^(12-11)</f>
        <v>2.0083333333333333</v>
      </c>
      <c r="F30">
        <f t="shared" ref="F30:H30" si="22">$C30*(1+F$5/12)^(12-11)</f>
        <v>2.0166666666666666</v>
      </c>
      <c r="G30">
        <f t="shared" si="22"/>
        <v>2.0249999999999999</v>
      </c>
      <c r="H30">
        <f t="shared" si="22"/>
        <v>2.0333333333333332</v>
      </c>
    </row>
    <row r="31" spans="1:8" x14ac:dyDescent="0.25">
      <c r="A31">
        <v>24</v>
      </c>
      <c r="C31">
        <v>16</v>
      </c>
      <c r="E31">
        <f>$C31*(1+E$5/12)^(12-12)</f>
        <v>16</v>
      </c>
      <c r="F31">
        <f t="shared" ref="F31:H31" si="23">$C31*(1+F$5/12)^(12-12)</f>
        <v>16</v>
      </c>
      <c r="G31">
        <f t="shared" si="23"/>
        <v>16</v>
      </c>
      <c r="H31">
        <f t="shared" si="23"/>
        <v>16</v>
      </c>
    </row>
    <row r="32" spans="1:8" x14ac:dyDescent="0.25">
      <c r="C32" t="s">
        <v>9</v>
      </c>
      <c r="E32">
        <f>SUM(E20:E31)</f>
        <v>240.85243306514289</v>
      </c>
      <c r="F32">
        <f>SUM(F20:F31)</f>
        <v>252.36177935636894</v>
      </c>
      <c r="G32">
        <f t="shared" ref="G32" si="24">SUM(G20:G31)</f>
        <v>264.57061188388059</v>
      </c>
      <c r="H32">
        <f>SUM(H20:H31)</f>
        <v>277.52431288093663</v>
      </c>
    </row>
    <row r="34" spans="1:8" x14ac:dyDescent="0.25">
      <c r="A34">
        <v>25</v>
      </c>
      <c r="B34">
        <v>3</v>
      </c>
      <c r="C34">
        <v>10</v>
      </c>
      <c r="E34">
        <f>(E32+$C34)*(1+E$5/12)^(12-1)</f>
        <v>262.59238469278614</v>
      </c>
      <c r="F34">
        <f>(F32+$C34)*(1+F$5/12)^(12-1)</f>
        <v>287.43915972112171</v>
      </c>
      <c r="G34">
        <f>(G32+$C34)*(1+G$5/12)^(12-1)</f>
        <v>314.77439820067394</v>
      </c>
      <c r="H34">
        <f>(H32+$C34)*(1+H$5/12)^(12-1)</f>
        <v>344.8569676923114</v>
      </c>
    </row>
    <row r="35" spans="1:8" x14ac:dyDescent="0.25">
      <c r="A35">
        <v>26</v>
      </c>
      <c r="C35">
        <v>12</v>
      </c>
      <c r="E35">
        <f>$C35*(1+E$5/12)^(12-2)</f>
        <v>12.509479930026242</v>
      </c>
      <c r="F35">
        <f t="shared" ref="F35:H35" si="25">$C35*(1+F$5/12)^(12-2)</f>
        <v>13.038345608486859</v>
      </c>
      <c r="G35">
        <f t="shared" si="25"/>
        <v>13.587249955971085</v>
      </c>
      <c r="H35">
        <f t="shared" si="25"/>
        <v>14.15686505452997</v>
      </c>
    </row>
    <row r="36" spans="1:8" x14ac:dyDescent="0.25">
      <c r="A36">
        <v>27</v>
      </c>
      <c r="C36">
        <v>13</v>
      </c>
      <c r="E36">
        <f>$C36*(1+E$5/12)^(12-3)</f>
        <v>13.495704488824989</v>
      </c>
      <c r="F36">
        <f t="shared" ref="F36:H36" si="26">$C36*(1+F$5/12)^(12-3)</f>
        <v>14.008139909944559</v>
      </c>
      <c r="G36">
        <f t="shared" si="26"/>
        <v>14.537798306800337</v>
      </c>
      <c r="H36">
        <f t="shared" si="26"/>
        <v>15.08518407449915</v>
      </c>
    </row>
    <row r="37" spans="1:8" x14ac:dyDescent="0.25">
      <c r="A37">
        <v>28</v>
      </c>
      <c r="C37">
        <v>18</v>
      </c>
      <c r="E37">
        <f>$C37*(1+E$5/12)^(12-4)</f>
        <v>18.608823297709527</v>
      </c>
      <c r="F37">
        <f t="shared" ref="F37:H37" si="27">$C37*(1+F$5/12)^(12-4)</f>
        <v>19.235589450400667</v>
      </c>
      <c r="G37">
        <f t="shared" si="27"/>
        <v>19.880749821265418</v>
      </c>
      <c r="H37">
        <f t="shared" si="27"/>
        <v>20.544765196039194</v>
      </c>
    </row>
    <row r="38" spans="1:8" x14ac:dyDescent="0.25">
      <c r="A38">
        <v>29</v>
      </c>
      <c r="C38">
        <v>2</v>
      </c>
      <c r="E38">
        <f>$C38*(1+E$5/12)^(12-5)</f>
        <v>2.0590675848088003</v>
      </c>
      <c r="F38">
        <f t="shared" ref="F38:H38" si="28">$C38*(1+F$5/12)^(12-5)</f>
        <v>2.1196241818623323</v>
      </c>
      <c r="G38">
        <f t="shared" si="28"/>
        <v>2.1817009406052583</v>
      </c>
      <c r="H38">
        <f t="shared" si="28"/>
        <v>2.2453295296217699</v>
      </c>
    </row>
    <row r="39" spans="1:8" x14ac:dyDescent="0.25">
      <c r="A39">
        <v>30</v>
      </c>
      <c r="C39">
        <v>6</v>
      </c>
      <c r="E39">
        <f>$C39*(1+E$5/12)^(12-6)</f>
        <v>6.1515712077275344</v>
      </c>
      <c r="F39">
        <f t="shared" ref="F39:H39" si="29">$C39*(1+F$5/12)^(12-6)</f>
        <v>6.3063198799209896</v>
      </c>
      <c r="G39">
        <f t="shared" si="29"/>
        <v>6.4642990832748399</v>
      </c>
      <c r="H39">
        <f t="shared" si="29"/>
        <v>6.6255625464248968</v>
      </c>
    </row>
    <row r="40" spans="1:8" x14ac:dyDescent="0.25">
      <c r="A40">
        <v>31</v>
      </c>
      <c r="C40">
        <v>1</v>
      </c>
      <c r="E40">
        <f>$C40*(1+E$5/12)^(12-7)</f>
        <v>1.0210076693323709</v>
      </c>
      <c r="F40">
        <f t="shared" ref="F40:H40" si="30">$C40*(1+F$5/12)^(12-7)</f>
        <v>1.0423669223009899</v>
      </c>
      <c r="G40">
        <f t="shared" si="30"/>
        <v>1.0640821536254881</v>
      </c>
      <c r="H40">
        <f t="shared" si="30"/>
        <v>1.0861577944958847</v>
      </c>
    </row>
    <row r="41" spans="1:8" x14ac:dyDescent="0.25">
      <c r="A41">
        <v>32</v>
      </c>
      <c r="C41">
        <v>12</v>
      </c>
      <c r="E41">
        <f>$C41*(1+E$5/12)^(12-8)</f>
        <v>12.20125347583912</v>
      </c>
      <c r="F41">
        <f t="shared" ref="F41:H41" si="31">$C41*(1+F$5/12)^(12-8)</f>
        <v>12.405027835648145</v>
      </c>
      <c r="G41">
        <f t="shared" si="31"/>
        <v>12.611344042968749</v>
      </c>
      <c r="H41">
        <f t="shared" si="31"/>
        <v>12.820223148148147</v>
      </c>
    </row>
    <row r="42" spans="1:8" x14ac:dyDescent="0.25">
      <c r="A42">
        <v>33</v>
      </c>
      <c r="C42">
        <v>14</v>
      </c>
      <c r="E42">
        <f>$C42*(1+E$5/12)^(12-9)</f>
        <v>14.175730179398149</v>
      </c>
      <c r="F42">
        <f t="shared" ref="F42:H42" si="32">$C42*(1+F$5/12)^(12-9)</f>
        <v>14.352924768518516</v>
      </c>
      <c r="G42">
        <f>$C42*(1+G$5/12)^(12-9)</f>
        <v>14.531589843749998</v>
      </c>
      <c r="H42">
        <f t="shared" si="32"/>
        <v>14.711731481481479</v>
      </c>
    </row>
    <row r="43" spans="1:8" x14ac:dyDescent="0.25">
      <c r="A43">
        <v>34</v>
      </c>
      <c r="C43">
        <v>15</v>
      </c>
      <c r="E43">
        <f>$C43*(1+E$5/12)^(12-10)</f>
        <v>15.125260416666666</v>
      </c>
      <c r="F43">
        <f t="shared" ref="F43:G43" si="33">$C43*(1+F$5/12)^(12-10)</f>
        <v>15.251041666666666</v>
      </c>
      <c r="G43">
        <f t="shared" si="33"/>
        <v>15.37734375</v>
      </c>
      <c r="H43">
        <f>$C43*(1+H$5/12)^(12-10)</f>
        <v>15.504166666666666</v>
      </c>
    </row>
    <row r="44" spans="1:8" x14ac:dyDescent="0.25">
      <c r="A44">
        <v>35</v>
      </c>
      <c r="C44">
        <v>2</v>
      </c>
      <c r="E44">
        <f>$C44*(1+E$5/12)^(12-11)</f>
        <v>2.0083333333333333</v>
      </c>
      <c r="F44">
        <f t="shared" ref="F44:H44" si="34">$C44*(1+F$5/12)^(12-11)</f>
        <v>2.0166666666666666</v>
      </c>
      <c r="G44">
        <f t="shared" si="34"/>
        <v>2.0249999999999999</v>
      </c>
      <c r="H44">
        <f t="shared" si="34"/>
        <v>2.0333333333333332</v>
      </c>
    </row>
    <row r="45" spans="1:8" x14ac:dyDescent="0.25">
      <c r="A45">
        <v>36</v>
      </c>
      <c r="C45">
        <v>16</v>
      </c>
      <c r="E45">
        <f>$C45*(1+E$5/12)^(12-12)</f>
        <v>16</v>
      </c>
      <c r="F45">
        <f t="shared" ref="F45:H45" si="35">$C45*(1+F$5/12)^(12-12)</f>
        <v>16</v>
      </c>
      <c r="G45">
        <f t="shared" si="35"/>
        <v>16</v>
      </c>
      <c r="H45">
        <f t="shared" si="35"/>
        <v>16</v>
      </c>
    </row>
    <row r="46" spans="1:8" x14ac:dyDescent="0.25">
      <c r="C46" t="s">
        <v>10</v>
      </c>
      <c r="E46">
        <f>SUM(E34:E45)</f>
        <v>375.94861627645292</v>
      </c>
      <c r="F46">
        <f>SUM(F34:F45)</f>
        <v>403.21520661153795</v>
      </c>
      <c r="G46">
        <f t="shared" ref="G46" si="36">SUM(G34:G45)</f>
        <v>433.03555609893505</v>
      </c>
      <c r="H46">
        <f>SUM(H34:H45)</f>
        <v>465.67028651755186</v>
      </c>
    </row>
    <row r="48" spans="1:8" x14ac:dyDescent="0.25">
      <c r="C4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workbookViewId="0">
      <pane ySplit="8" topLeftCell="A9" activePane="bottomLeft" state="frozen"/>
      <selection pane="bottomLeft"/>
    </sheetView>
  </sheetViews>
  <sheetFormatPr defaultRowHeight="15" x14ac:dyDescent="0.25"/>
  <cols>
    <col min="2" max="3" width="9" customWidth="1"/>
    <col min="5" max="5" width="11.42578125" customWidth="1"/>
  </cols>
  <sheetData>
    <row r="1" spans="1:7" ht="18.75" x14ac:dyDescent="0.3">
      <c r="A1" s="2" t="s">
        <v>24</v>
      </c>
      <c r="B1" s="2"/>
      <c r="C1" s="2"/>
    </row>
    <row r="2" spans="1:7" ht="15" customHeight="1" x14ac:dyDescent="0.3">
      <c r="A2" t="s">
        <v>17</v>
      </c>
      <c r="B2" s="2"/>
      <c r="C2" s="2"/>
      <c r="E2" s="1">
        <v>5000</v>
      </c>
      <c r="F2" t="s">
        <v>12</v>
      </c>
    </row>
    <row r="3" spans="1:7" ht="13.7" customHeight="1" x14ac:dyDescent="0.3">
      <c r="A3" t="s">
        <v>15</v>
      </c>
      <c r="B3" s="2"/>
      <c r="C3" s="2"/>
      <c r="E3" s="1">
        <v>12</v>
      </c>
      <c r="F3" t="s">
        <v>14</v>
      </c>
    </row>
    <row r="4" spans="1:7" x14ac:dyDescent="0.25">
      <c r="A4" t="s">
        <v>16</v>
      </c>
      <c r="E4" s="1">
        <v>12</v>
      </c>
      <c r="F4" t="s">
        <v>13</v>
      </c>
    </row>
    <row r="5" spans="1:7" x14ac:dyDescent="0.25">
      <c r="A5" t="s">
        <v>18</v>
      </c>
      <c r="E5" s="1">
        <v>10</v>
      </c>
      <c r="F5" t="s">
        <v>0</v>
      </c>
    </row>
    <row r="6" spans="1:7" x14ac:dyDescent="0.25">
      <c r="D6" s="4"/>
      <c r="E6" s="4"/>
      <c r="F6" s="4"/>
    </row>
    <row r="8" spans="1:7" x14ac:dyDescent="0.25">
      <c r="C8" t="s">
        <v>3</v>
      </c>
      <c r="D8" s="3">
        <v>0.05</v>
      </c>
      <c r="E8" s="3">
        <v>0.1</v>
      </c>
      <c r="F8" s="3">
        <v>0.15</v>
      </c>
      <c r="G8" s="3">
        <v>0.2</v>
      </c>
    </row>
    <row r="9" spans="1:7" x14ac:dyDescent="0.25">
      <c r="A9" t="s">
        <v>19</v>
      </c>
      <c r="D9">
        <f>$E$2*((((1+D$8/$E$4)^($E$4*$E$5))-1)/(((1+D$8/$E$4)^($E$4/$E$3))-1))</f>
        <v>776411.39722834597</v>
      </c>
      <c r="E9">
        <f>$E$2*((((1+E$8/$E$4)^($E$4*$E$5))-1)/(((1+E$8/$E$4)^($E$4/$E$3))-1))</f>
        <v>1024224.8945173481</v>
      </c>
      <c r="F9">
        <f>$E$2*((((1+F$8/$E$4)^($E$4*$E$5))-1)/(((1+F$8/$E$4)^($E$4/$E$3))-1))</f>
        <v>1376085.2915757003</v>
      </c>
      <c r="G9">
        <f t="shared" ref="G9" si="0">$E$2*((((1+G$8/$E$4)^($E$4*$E$5))-1)/(((1+G$8/$E$4)^($E$4/$E$3))-1))</f>
        <v>1880476.4976480668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r:id="rId5">
            <anchor moveWithCells="1" sizeWithCells="1">
              <from>
                <xdr:col>12</xdr:col>
                <xdr:colOff>28575</xdr:colOff>
                <xdr:row>1</xdr:row>
                <xdr:rowOff>28575</xdr:rowOff>
              </from>
              <to>
                <xdr:col>15</xdr:col>
                <xdr:colOff>390525</xdr:colOff>
                <xdr:row>8</xdr:row>
                <xdr:rowOff>28575</xdr:rowOff>
              </to>
            </anchor>
          </objectPr>
        </oleObject>
      </mc:Choice>
      <mc:Fallback>
        <oleObject progId="Equation.3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</dc:creator>
  <cp:lastModifiedBy>Любовь Максименко</cp:lastModifiedBy>
  <dcterms:created xsi:type="dcterms:W3CDTF">2016-02-20T08:24:55Z</dcterms:created>
  <dcterms:modified xsi:type="dcterms:W3CDTF">2017-02-17T09:05:53Z</dcterms:modified>
</cp:coreProperties>
</file>